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6000" yWindow="5532" windowWidth="19440" windowHeight="13176" tabRatio="934"/>
  </bookViews>
  <sheets>
    <sheet name="Wind farm" sheetId="13" r:id="rId1"/>
    <sheet name="Birds" sheetId="14" r:id="rId2"/>
    <sheet name="Consented-Gannet" sheetId="17" r:id="rId3"/>
    <sheet name="Varied-Gannet" sheetId="23" r:id="rId4"/>
    <sheet name="Consented-Kittiwake" sheetId="16" r:id="rId5"/>
    <sheet name="Varied-Kittiwake" sheetId="24" r:id="rId6"/>
    <sheet name="Consented-Herring Gull" sheetId="19" r:id="rId7"/>
    <sheet name="Varied-Herring Gull" sheetId="25" r:id="rId8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23" l="1"/>
  <c r="B7" i="23"/>
  <c r="B9" i="23" s="1"/>
  <c r="B6" i="23"/>
  <c r="B8" i="17"/>
  <c r="B7" i="17"/>
  <c r="B6" i="17"/>
  <c r="B9" i="17" s="1"/>
  <c r="B9" i="24" l="1"/>
  <c r="B9" i="16"/>
  <c r="B8" i="25" l="1"/>
  <c r="B8" i="19"/>
  <c r="B7" i="25"/>
  <c r="B6" i="25"/>
  <c r="B7" i="19"/>
  <c r="B6" i="19"/>
  <c r="B8" i="24"/>
  <c r="B7" i="24"/>
  <c r="B6" i="24"/>
  <c r="B8" i="16"/>
  <c r="B7" i="16"/>
  <c r="B6" i="16"/>
</calcChain>
</file>

<file path=xl/sharedStrings.xml><?xml version="1.0" encoding="utf-8"?>
<sst xmlns="http://schemas.openxmlformats.org/spreadsheetml/2006/main" count="203" uniqueCount="102">
  <si>
    <t>Calculation for collision rate</t>
  </si>
  <si>
    <t>Species</t>
  </si>
  <si>
    <t>Gannet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</si>
  <si>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</si>
  <si>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</si>
  <si>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</si>
  <si>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</si>
  <si>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</si>
  <si>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</si>
  <si>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</si>
  <si>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</si>
  <si>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</si>
  <si>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</si>
  <si>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</si>
  <si>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</si>
  <si>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</si>
  <si>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Avoidance Rate 0.989</t>
  </si>
  <si>
    <t>Kittiwake</t>
  </si>
  <si>
    <t>Wind farm</t>
  </si>
  <si>
    <t>Variant</t>
  </si>
  <si>
    <t>Length (m)</t>
  </si>
  <si>
    <t>Lattitude (o)</t>
  </si>
  <si>
    <t>Wingspan (m)</t>
  </si>
  <si>
    <t>Number of turbines</t>
  </si>
  <si>
    <t>Flight speed (m/s)</t>
  </si>
  <si>
    <t>Turbine model</t>
  </si>
  <si>
    <t>Flapping (0) or gliding (1)</t>
  </si>
  <si>
    <t>Number of blades</t>
  </si>
  <si>
    <t>Nocturnal activity factor (1=0%, 2=25%, 3=50%, 4=75%, 5=100%)</t>
  </si>
  <si>
    <t>Rotor radius (m)</t>
  </si>
  <si>
    <t>32 MSL = 35 LAT</t>
  </si>
  <si>
    <t>Maximum blade width (m)</t>
  </si>
  <si>
    <t>Rotation speed (rpm) - Jan</t>
  </si>
  <si>
    <t>Density (birds/km2) - Jan = mean across all three years</t>
  </si>
  <si>
    <t>Rotation speed (rpm) - Feb</t>
  </si>
  <si>
    <t>Density (birds/km2) - Feb = mean across all three years</t>
  </si>
  <si>
    <t>Rotation speed (rpm) - Mar</t>
  </si>
  <si>
    <t>Density (birds/km2) - Mar = mean across all three years</t>
  </si>
  <si>
    <t>Rotation speed (rpm) - Apr</t>
  </si>
  <si>
    <t>Density (birds/km2) - Apr = mean across all three years</t>
  </si>
  <si>
    <t>Rotation speed (rpm) - May</t>
  </si>
  <si>
    <t>Density (birds/km2) - May = mean across all three years</t>
  </si>
  <si>
    <t>Rotation speed (rpm) - Jun</t>
  </si>
  <si>
    <t>Density (birds/km2) - Jun = mean across all three years</t>
  </si>
  <si>
    <t>Rotation speed (rpm) - Jul</t>
  </si>
  <si>
    <t>Density (birds/km2) - Jul = mean across all three years</t>
  </si>
  <si>
    <t>Rotation speed (rpm) - Aug</t>
  </si>
  <si>
    <t>Density (birds/km2) - Aug = mean across all three years</t>
  </si>
  <si>
    <t>Rotation speed (rpm) - Sep</t>
  </si>
  <si>
    <t>Density (birds/km2) - Sep = mean across all three years</t>
  </si>
  <si>
    <t>Rotation speed (rpm) - Oct</t>
  </si>
  <si>
    <t>Density (birds/km2) - Oct = mean across all three years</t>
  </si>
  <si>
    <t>Rotation speed (rpm) - Nov</t>
  </si>
  <si>
    <t>Density (birds/km2) - Nov = mean across all three years</t>
  </si>
  <si>
    <t>Rotation speed (rpm) - Dec</t>
  </si>
  <si>
    <t>Density (birds/km2) - Dec = mean across all three years</t>
  </si>
  <si>
    <t>Pitch (o) - Jan</t>
  </si>
  <si>
    <t>Pitch (o) - Feb</t>
  </si>
  <si>
    <t>Pitch (o) - Mar</t>
  </si>
  <si>
    <t>Pitch (o) - Apr</t>
  </si>
  <si>
    <t>Pitch (o) - May</t>
  </si>
  <si>
    <t>Pitch (o) - Jun</t>
  </si>
  <si>
    <t>Pitch (o) - Jul</t>
  </si>
  <si>
    <t>Pitch (o) - Aug</t>
  </si>
  <si>
    <t>Pitch (o) - Sep</t>
  </si>
  <si>
    <t>Pitch (o) - Oct</t>
  </si>
  <si>
    <t>Pitch (o) - Nov</t>
  </si>
  <si>
    <t>Pitch (o) - Dec</t>
  </si>
  <si>
    <t>Proportion of time in operation - Jan</t>
  </si>
  <si>
    <t>Proportion of time in operation - Feb</t>
  </si>
  <si>
    <t>Proportion of time in operation - Mar</t>
  </si>
  <si>
    <t>Proportion of time in operation - Apr</t>
  </si>
  <si>
    <t>Proportion of time in operation - May</t>
  </si>
  <si>
    <t>Proportion of time in operation - Jun</t>
  </si>
  <si>
    <t>Proportion of time in operation - Jul</t>
  </si>
  <si>
    <t>Proportion of time in operation - Aug</t>
  </si>
  <si>
    <t>Proportion of time in operation - Sep</t>
  </si>
  <si>
    <t>Proportion of time in operation - Oct</t>
  </si>
  <si>
    <t>Proportion of time in operation - Nov</t>
  </si>
  <si>
    <t>Proportion of time in operation - Dec</t>
  </si>
  <si>
    <t>Minimum rotor height (m)</t>
  </si>
  <si>
    <t>54x167</t>
  </si>
  <si>
    <t>Herring Gull</t>
  </si>
  <si>
    <t>NnG 5.0m blade width 32m height</t>
  </si>
  <si>
    <t>33 MSL = 36 LAT</t>
  </si>
  <si>
    <t>SWT8.0-167</t>
  </si>
  <si>
    <t>NnG 5.5m blade width 33m height</t>
  </si>
  <si>
    <t>Avoidance rate</t>
  </si>
  <si>
    <t>Avoidance Rate 0.995</t>
  </si>
  <si>
    <t>Breeding season (mid-March to September)</t>
  </si>
  <si>
    <t>Annual total</t>
  </si>
  <si>
    <t>Breeding season (mid-April to August)</t>
  </si>
  <si>
    <t>Autumn (September to December)</t>
  </si>
  <si>
    <t>Spring (January to mid-April)</t>
  </si>
  <si>
    <t>Breeding season (April to August)</t>
  </si>
  <si>
    <t>Non-breeding season (September to March)</t>
  </si>
  <si>
    <t>Autumn (October and November)</t>
  </si>
  <si>
    <t>Spring (December to mid-March)</t>
  </si>
  <si>
    <t>Consented</t>
  </si>
  <si>
    <t>Varied</t>
  </si>
  <si>
    <t>Proportion at rotor height Opt 2 Consented</t>
  </si>
  <si>
    <t>Proportion at rotor height Opt 2 Varied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</si>
</sst>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ill="1"/>
    <xf numFmtId="0" fontId="0" fillId="2" borderId="0" xfId="0" applyFill="1"/>
    <xf numFmtId="164" fontId="0" fillId="0" borderId="0" xfId="0" applyNumberFormat="1" applyFill="1"/>
    <xf numFmtId="0" fontId="0" fillId="0" borderId="0" xfId="0" applyAlignment="1">
      <alignment horizontal="right"/>
    </xf>
    <xf numFmtId="2" fontId="0" fillId="0" borderId="0" xfId="0" applyNumberFormat="1" applyFill="1"/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0" applyNumberFormat="1"/>
    <xf numFmtId="2" fontId="0" fillId="0" borderId="0" xfId="0" applyNumberFormat="1"/>
    <xf numFmtId="164" fontId="4" fillId="5" borderId="0" xfId="0" applyNumberFormat="1" applyFont="1" applyFill="1"/>
    <xf numFmtId="0" fontId="0" fillId="5" borderId="0" xfId="0" applyFill="1" applyAlignment="1">
      <alignment horizontal="right"/>
    </xf>
    <xf numFmtId="165" fontId="0" fillId="5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2" fontId="0" fillId="0" borderId="0" xfId="0" applyNumberForma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2" sqref="C2"/>
    </sheetView>
  </sheetViews>
  <sheetFormatPr defaultColWidth="11" defaultRowHeight="15.6" x14ac:dyDescent="0.3"/>
  <cols>
    <col min="1" max="1" width="31.8984375" bestFit="1" customWidth="1"/>
    <col min="2" max="3" width="30" bestFit="1" customWidth="1"/>
  </cols>
  <sheetData>
    <row r="1" spans="1:3" x14ac:dyDescent="0.3">
      <c r="B1" s="14" t="s">
        <v>98</v>
      </c>
      <c r="C1" s="14" t="s">
        <v>99</v>
      </c>
    </row>
    <row r="2" spans="1:3" x14ac:dyDescent="0.3">
      <c r="A2" t="s">
        <v>18</v>
      </c>
      <c r="B2" s="5" t="s">
        <v>83</v>
      </c>
      <c r="C2" s="5" t="s">
        <v>86</v>
      </c>
    </row>
    <row r="3" spans="1:3" x14ac:dyDescent="0.3">
      <c r="A3" s="2" t="s">
        <v>19</v>
      </c>
      <c r="B3" s="7" t="s">
        <v>81</v>
      </c>
      <c r="C3" s="7" t="s">
        <v>81</v>
      </c>
    </row>
    <row r="4" spans="1:3" x14ac:dyDescent="0.3">
      <c r="A4" s="2" t="s">
        <v>21</v>
      </c>
      <c r="B4" s="2">
        <v>56.27</v>
      </c>
      <c r="C4" s="2">
        <v>56.27</v>
      </c>
    </row>
    <row r="5" spans="1:3" x14ac:dyDescent="0.3">
      <c r="A5" s="2" t="s">
        <v>23</v>
      </c>
      <c r="B5" s="2">
        <v>54</v>
      </c>
      <c r="C5" s="2">
        <v>54</v>
      </c>
    </row>
    <row r="6" spans="1:3" x14ac:dyDescent="0.3">
      <c r="A6" s="2" t="s">
        <v>25</v>
      </c>
      <c r="B6" s="8" t="s">
        <v>85</v>
      </c>
      <c r="C6" s="8" t="s">
        <v>85</v>
      </c>
    </row>
    <row r="7" spans="1:3" x14ac:dyDescent="0.3">
      <c r="A7" s="2" t="s">
        <v>27</v>
      </c>
      <c r="B7" s="2">
        <v>3</v>
      </c>
      <c r="C7" s="2">
        <v>3</v>
      </c>
    </row>
    <row r="8" spans="1:3" x14ac:dyDescent="0.3">
      <c r="A8" s="2" t="s">
        <v>29</v>
      </c>
      <c r="B8" s="2">
        <v>83.5</v>
      </c>
      <c r="C8" s="2">
        <v>83.5</v>
      </c>
    </row>
    <row r="9" spans="1:3" x14ac:dyDescent="0.3">
      <c r="A9" s="2" t="s">
        <v>80</v>
      </c>
      <c r="B9" s="12" t="s">
        <v>30</v>
      </c>
      <c r="C9" s="12" t="s">
        <v>84</v>
      </c>
    </row>
    <row r="10" spans="1:3" x14ac:dyDescent="0.3">
      <c r="A10" s="2" t="s">
        <v>31</v>
      </c>
      <c r="B10" s="13">
        <v>5</v>
      </c>
      <c r="C10" s="13">
        <v>5.5</v>
      </c>
    </row>
    <row r="11" spans="1:3" x14ac:dyDescent="0.3">
      <c r="A11" s="2" t="s">
        <v>32</v>
      </c>
      <c r="B11" s="6">
        <v>9.0716058135413356</v>
      </c>
      <c r="C11" s="10">
        <v>9.0716058135413356</v>
      </c>
    </row>
    <row r="12" spans="1:3" x14ac:dyDescent="0.3">
      <c r="A12" s="2" t="s">
        <v>34</v>
      </c>
      <c r="B12" s="6">
        <v>8.57814108386318</v>
      </c>
      <c r="C12" s="10">
        <v>8.57814108386318</v>
      </c>
    </row>
    <row r="13" spans="1:3" x14ac:dyDescent="0.3">
      <c r="A13" s="2" t="s">
        <v>36</v>
      </c>
      <c r="B13" s="6">
        <v>8.4787014061207859</v>
      </c>
      <c r="C13" s="10">
        <v>8.4787014061207859</v>
      </c>
    </row>
    <row r="14" spans="1:3" x14ac:dyDescent="0.3">
      <c r="A14" s="2" t="s">
        <v>38</v>
      </c>
      <c r="B14" s="6">
        <v>8.0249084249084408</v>
      </c>
      <c r="C14" s="10">
        <v>8.0249084249084408</v>
      </c>
    </row>
    <row r="15" spans="1:3" x14ac:dyDescent="0.3">
      <c r="A15" s="2" t="s">
        <v>40</v>
      </c>
      <c r="B15" s="6">
        <v>7.9437810173697452</v>
      </c>
      <c r="C15" s="10">
        <v>7.9437810173697452</v>
      </c>
    </row>
    <row r="16" spans="1:3" x14ac:dyDescent="0.3">
      <c r="A16" s="2" t="s">
        <v>42</v>
      </c>
      <c r="B16" s="6">
        <v>7.3336324786324845</v>
      </c>
      <c r="C16" s="10">
        <v>7.3336324786324845</v>
      </c>
    </row>
    <row r="17" spans="1:3" x14ac:dyDescent="0.3">
      <c r="A17" s="2" t="s">
        <v>44</v>
      </c>
      <c r="B17" s="6">
        <v>7.3140855349584069</v>
      </c>
      <c r="C17" s="10">
        <v>7.3140855349584069</v>
      </c>
    </row>
    <row r="18" spans="1:3" x14ac:dyDescent="0.3">
      <c r="A18" s="2" t="s">
        <v>46</v>
      </c>
      <c r="B18" s="6">
        <v>7.4390901571546841</v>
      </c>
      <c r="C18" s="10">
        <v>7.4390901571546841</v>
      </c>
    </row>
    <row r="19" spans="1:3" x14ac:dyDescent="0.3">
      <c r="A19" s="2" t="s">
        <v>48</v>
      </c>
      <c r="B19" s="6">
        <v>8.0499211045365087</v>
      </c>
      <c r="C19" s="10">
        <v>8.0499211045365087</v>
      </c>
    </row>
    <row r="20" spans="1:3" x14ac:dyDescent="0.3">
      <c r="A20" s="2" t="s">
        <v>50</v>
      </c>
      <c r="B20" s="6">
        <v>8.6545003383713404</v>
      </c>
      <c r="C20" s="10">
        <v>8.6545003383713404</v>
      </c>
    </row>
    <row r="21" spans="1:3" x14ac:dyDescent="0.3">
      <c r="A21" s="2" t="s">
        <v>52</v>
      </c>
      <c r="B21" s="6">
        <v>8.8368269230769538</v>
      </c>
      <c r="C21" s="10">
        <v>8.8368269230769538</v>
      </c>
    </row>
    <row r="22" spans="1:3" x14ac:dyDescent="0.3">
      <c r="A22" s="2" t="s">
        <v>54</v>
      </c>
      <c r="B22" s="6">
        <v>8.6974122651542327</v>
      </c>
      <c r="C22" s="10">
        <v>8.6974122651542327</v>
      </c>
    </row>
    <row r="23" spans="1:3" x14ac:dyDescent="0.3">
      <c r="A23" s="2" t="s">
        <v>56</v>
      </c>
      <c r="B23" s="6">
        <v>3.41308046791917</v>
      </c>
      <c r="C23" s="10">
        <v>3.41308046791917</v>
      </c>
    </row>
    <row r="24" spans="1:3" x14ac:dyDescent="0.3">
      <c r="A24" s="2" t="s">
        <v>57</v>
      </c>
      <c r="B24" s="6">
        <v>2.3145625189221923</v>
      </c>
      <c r="C24" s="10">
        <v>2.3145625189221923</v>
      </c>
    </row>
    <row r="25" spans="1:3" x14ac:dyDescent="0.3">
      <c r="A25" s="2" t="s">
        <v>58</v>
      </c>
      <c r="B25" s="6">
        <v>1.864454094292803</v>
      </c>
      <c r="C25" s="10">
        <v>1.864454094292803</v>
      </c>
    </row>
    <row r="26" spans="1:3" x14ac:dyDescent="0.3">
      <c r="A26" s="2" t="s">
        <v>59</v>
      </c>
      <c r="B26" s="6">
        <v>0.55802197802197828</v>
      </c>
      <c r="C26" s="10">
        <v>0.55802197802197828</v>
      </c>
    </row>
    <row r="27" spans="1:3" x14ac:dyDescent="0.3">
      <c r="A27" s="2" t="s">
        <v>60</v>
      </c>
      <c r="B27" s="6">
        <v>0.23993486352357285</v>
      </c>
      <c r="C27" s="10">
        <v>0.23993486352357285</v>
      </c>
    </row>
    <row r="28" spans="1:3" x14ac:dyDescent="0.3">
      <c r="A28" s="2" t="s">
        <v>61</v>
      </c>
      <c r="B28" s="6">
        <v>-0.43766381766381768</v>
      </c>
      <c r="C28" s="10">
        <v>-0.43766381766381768</v>
      </c>
    </row>
    <row r="29" spans="1:3" x14ac:dyDescent="0.3">
      <c r="A29" s="2" t="s">
        <v>62</v>
      </c>
      <c r="B29" s="6">
        <v>-0.70417457305502784</v>
      </c>
      <c r="C29" s="10">
        <v>-0.70417457305502784</v>
      </c>
    </row>
    <row r="30" spans="1:3" x14ac:dyDescent="0.3">
      <c r="A30" s="2" t="s">
        <v>63</v>
      </c>
      <c r="B30" s="6">
        <v>-0.15662531017369752</v>
      </c>
      <c r="C30" s="10">
        <v>-0.15662531017369752</v>
      </c>
    </row>
    <row r="31" spans="1:3" x14ac:dyDescent="0.3">
      <c r="A31" s="2" t="s">
        <v>64</v>
      </c>
      <c r="B31" s="6">
        <v>0.6609664694280083</v>
      </c>
      <c r="C31" s="10">
        <v>0.6609664694280083</v>
      </c>
    </row>
    <row r="32" spans="1:3" x14ac:dyDescent="0.3">
      <c r="A32" s="2" t="s">
        <v>65</v>
      </c>
      <c r="B32" s="6">
        <v>1.3706744868035203</v>
      </c>
      <c r="C32" s="10">
        <v>1.3706744868035203</v>
      </c>
    </row>
    <row r="33" spans="1:3" x14ac:dyDescent="0.3">
      <c r="A33" s="2" t="s">
        <v>66</v>
      </c>
      <c r="B33" s="6">
        <v>2.7267307692307678</v>
      </c>
      <c r="C33" s="10">
        <v>2.7267307692307678</v>
      </c>
    </row>
    <row r="34" spans="1:3" x14ac:dyDescent="0.3">
      <c r="A34" s="2" t="s">
        <v>67</v>
      </c>
      <c r="B34" s="6">
        <v>2.4936192839418654</v>
      </c>
      <c r="C34" s="10">
        <v>2.4936192839418654</v>
      </c>
    </row>
    <row r="35" spans="1:3" x14ac:dyDescent="0.3">
      <c r="A35" s="2" t="s">
        <v>68</v>
      </c>
      <c r="B35" s="6">
        <v>0.91823999999999995</v>
      </c>
      <c r="C35" s="10">
        <v>0.91823999999999995</v>
      </c>
    </row>
    <row r="36" spans="1:3" x14ac:dyDescent="0.3">
      <c r="A36" s="2" t="s">
        <v>69</v>
      </c>
      <c r="B36" s="6">
        <v>0.89270400000000005</v>
      </c>
      <c r="C36" s="10">
        <v>0.89270400000000005</v>
      </c>
    </row>
    <row r="37" spans="1:3" x14ac:dyDescent="0.3">
      <c r="A37" s="2" t="s">
        <v>70</v>
      </c>
      <c r="B37" s="6">
        <v>0.89615999999999962</v>
      </c>
      <c r="C37" s="10">
        <v>0.89615999999999962</v>
      </c>
    </row>
    <row r="38" spans="1:3" x14ac:dyDescent="0.3">
      <c r="A38" s="2" t="s">
        <v>71</v>
      </c>
      <c r="B38" s="6">
        <v>0.88483200000000017</v>
      </c>
      <c r="C38" s="10">
        <v>0.88483200000000017</v>
      </c>
    </row>
    <row r="39" spans="1:3" x14ac:dyDescent="0.3">
      <c r="A39" s="2" t="s">
        <v>72</v>
      </c>
      <c r="B39" s="6">
        <v>0.84946064516129072</v>
      </c>
      <c r="C39" s="10">
        <v>0.84946064516129072</v>
      </c>
    </row>
    <row r="40" spans="1:3" x14ac:dyDescent="0.3">
      <c r="A40" s="2" t="s">
        <v>73</v>
      </c>
      <c r="B40" s="6">
        <v>0.81585120000000033</v>
      </c>
      <c r="C40" s="10">
        <v>0.81585120000000033</v>
      </c>
    </row>
    <row r="41" spans="1:3" x14ac:dyDescent="0.3">
      <c r="A41" s="2" t="s">
        <v>74</v>
      </c>
      <c r="B41" s="6">
        <v>0.81132387096774194</v>
      </c>
      <c r="C41" s="10">
        <v>0.81132387096774194</v>
      </c>
    </row>
    <row r="42" spans="1:3" x14ac:dyDescent="0.3">
      <c r="A42" s="2" t="s">
        <v>75</v>
      </c>
      <c r="B42" s="6">
        <v>0.81829161290322561</v>
      </c>
      <c r="C42" s="10">
        <v>0.81829161290322561</v>
      </c>
    </row>
    <row r="43" spans="1:3" x14ac:dyDescent="0.3">
      <c r="A43" s="2" t="s">
        <v>76</v>
      </c>
      <c r="B43" s="6">
        <v>0.87028799999999995</v>
      </c>
      <c r="C43" s="10">
        <v>0.87028799999999995</v>
      </c>
    </row>
    <row r="44" spans="1:3" x14ac:dyDescent="0.3">
      <c r="A44" s="2" t="s">
        <v>77</v>
      </c>
      <c r="B44" s="6">
        <v>0.90071999999999997</v>
      </c>
      <c r="C44" s="10">
        <v>0.90071999999999997</v>
      </c>
    </row>
    <row r="45" spans="1:3" x14ac:dyDescent="0.3">
      <c r="A45" s="2" t="s">
        <v>78</v>
      </c>
      <c r="B45" s="6">
        <v>0.90676799999999991</v>
      </c>
      <c r="C45" s="10">
        <v>0.90676799999999991</v>
      </c>
    </row>
    <row r="46" spans="1:3" x14ac:dyDescent="0.3">
      <c r="A46" s="2" t="s">
        <v>79</v>
      </c>
      <c r="B46" s="6">
        <v>0.90259199999999984</v>
      </c>
      <c r="C46" s="10">
        <v>0.90259199999999984</v>
      </c>
    </row>
  </sheetData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D8" sqref="B7:D8"/>
    </sheetView>
  </sheetViews>
  <sheetFormatPr defaultColWidth="11" defaultRowHeight="15.6" x14ac:dyDescent="0.3"/>
  <cols>
    <col min="1" max="1" width="53.59765625" bestFit="1" customWidth="1"/>
    <col min="2" max="3" width="12.09765625" bestFit="1" customWidth="1"/>
    <col min="6" max="6" width="11.69921875" style="2" bestFit="1" customWidth="1"/>
    <col min="7" max="7" width="11" style="2"/>
  </cols>
  <sheetData>
    <row r="1" spans="1:4" x14ac:dyDescent="0.3">
      <c r="A1" s="2" t="s">
        <v>1</v>
      </c>
      <c r="B1" s="2" t="s">
        <v>2</v>
      </c>
      <c r="C1" s="2" t="s">
        <v>17</v>
      </c>
      <c r="D1" t="s">
        <v>82</v>
      </c>
    </row>
    <row r="2" spans="1:4" x14ac:dyDescent="0.3">
      <c r="A2" s="2" t="s">
        <v>20</v>
      </c>
      <c r="B2" s="2">
        <v>0.93500000000000005</v>
      </c>
      <c r="C2" s="4">
        <v>0.39</v>
      </c>
      <c r="D2">
        <v>0.59499999999999997</v>
      </c>
    </row>
    <row r="3" spans="1:4" x14ac:dyDescent="0.3">
      <c r="A3" s="2" t="s">
        <v>22</v>
      </c>
      <c r="B3" s="2">
        <v>1.7250000000000001</v>
      </c>
      <c r="C3" s="2">
        <v>1.075</v>
      </c>
      <c r="D3">
        <v>1.44</v>
      </c>
    </row>
    <row r="4" spans="1:4" x14ac:dyDescent="0.3">
      <c r="A4" s="2" t="s">
        <v>24</v>
      </c>
      <c r="B4" s="2">
        <v>14.9</v>
      </c>
      <c r="C4" s="2">
        <v>13.1</v>
      </c>
      <c r="D4">
        <v>12.8</v>
      </c>
    </row>
    <row r="5" spans="1:4" x14ac:dyDescent="0.3">
      <c r="A5" s="2" t="s">
        <v>26</v>
      </c>
      <c r="B5" s="2">
        <v>0</v>
      </c>
      <c r="C5" s="2">
        <v>0</v>
      </c>
      <c r="D5">
        <v>0</v>
      </c>
    </row>
    <row r="6" spans="1:4" x14ac:dyDescent="0.3">
      <c r="A6" s="2" t="s">
        <v>28</v>
      </c>
      <c r="B6" s="2">
        <v>1</v>
      </c>
      <c r="C6" s="2">
        <v>2</v>
      </c>
      <c r="D6">
        <v>2</v>
      </c>
    </row>
    <row r="7" spans="1:4" x14ac:dyDescent="0.3">
      <c r="A7" s="2" t="s">
        <v>100</v>
      </c>
      <c r="B7" s="11">
        <v>3.5987750843055569E-2</v>
      </c>
      <c r="C7" s="11">
        <v>4.7499809468283971E-2</v>
      </c>
      <c r="D7" s="11">
        <v>0.160434575615058</v>
      </c>
    </row>
    <row r="8" spans="1:4" x14ac:dyDescent="0.3">
      <c r="A8" s="2" t="s">
        <v>101</v>
      </c>
      <c r="B8" s="11">
        <v>3.2410383843055564E-2</v>
      </c>
      <c r="C8" s="11">
        <v>4.3150515468283974E-2</v>
      </c>
      <c r="D8" s="11">
        <v>0.15141429461505837</v>
      </c>
    </row>
    <row r="9" spans="1:4" x14ac:dyDescent="0.3">
      <c r="A9" s="2" t="s">
        <v>33</v>
      </c>
      <c r="B9" s="4">
        <v>8.4092186227630331E-2</v>
      </c>
      <c r="C9" s="4">
        <v>0.14684423710410827</v>
      </c>
      <c r="D9" s="9">
        <v>0.23128314306451861</v>
      </c>
    </row>
    <row r="10" spans="1:4" x14ac:dyDescent="0.3">
      <c r="A10" s="2" t="s">
        <v>35</v>
      </c>
      <c r="B10" s="4">
        <v>1.3284758554709588</v>
      </c>
      <c r="C10" s="4">
        <v>4.3720438544719402E-2</v>
      </c>
      <c r="D10" s="9">
        <v>6.4573758949900639E-2</v>
      </c>
    </row>
    <row r="11" spans="1:4" x14ac:dyDescent="0.3">
      <c r="A11" s="2" t="s">
        <v>37</v>
      </c>
      <c r="B11" s="4">
        <v>2.3576949506512119</v>
      </c>
      <c r="C11" s="4">
        <v>0.18886550786904202</v>
      </c>
      <c r="D11" s="9">
        <v>0.11829607300598059</v>
      </c>
    </row>
    <row r="12" spans="1:4" x14ac:dyDescent="0.3">
      <c r="A12" s="2" t="s">
        <v>39</v>
      </c>
      <c r="B12" s="4">
        <v>1.2401121736352223</v>
      </c>
      <c r="C12" s="4">
        <v>0.21421519299595884</v>
      </c>
      <c r="D12" s="9">
        <v>4.2562700703473712E-2</v>
      </c>
    </row>
    <row r="13" spans="1:4" x14ac:dyDescent="0.3">
      <c r="A13" s="2" t="s">
        <v>41</v>
      </c>
      <c r="B13" s="4">
        <v>4.412058124160839</v>
      </c>
      <c r="C13" s="4">
        <v>0.61582638918667587</v>
      </c>
      <c r="D13" s="9">
        <v>8.4738332053430773E-2</v>
      </c>
    </row>
    <row r="14" spans="1:4" x14ac:dyDescent="0.3">
      <c r="A14" s="2" t="s">
        <v>43</v>
      </c>
      <c r="B14" s="4">
        <v>3.4193431651830104</v>
      </c>
      <c r="C14" s="4">
        <v>0.23419114384563669</v>
      </c>
      <c r="D14" s="9">
        <v>8.5751071758221095E-2</v>
      </c>
    </row>
    <row r="15" spans="1:4" x14ac:dyDescent="0.3">
      <c r="A15" s="2" t="s">
        <v>45</v>
      </c>
      <c r="B15" s="4">
        <v>5.1203257823613342</v>
      </c>
      <c r="C15" s="4">
        <v>0.94336914831639007</v>
      </c>
      <c r="D15" s="9">
        <v>4.2432053278555759E-2</v>
      </c>
    </row>
    <row r="16" spans="1:4" x14ac:dyDescent="0.3">
      <c r="A16" s="2" t="s">
        <v>47</v>
      </c>
      <c r="B16" s="4">
        <v>4.1745443838921235</v>
      </c>
      <c r="C16" s="4">
        <v>0.17113255362044857</v>
      </c>
      <c r="D16">
        <v>0</v>
      </c>
    </row>
    <row r="17" spans="1:4" x14ac:dyDescent="0.3">
      <c r="A17" s="2" t="s">
        <v>49</v>
      </c>
      <c r="B17" s="4">
        <v>4.7424753958259149</v>
      </c>
      <c r="C17" s="4">
        <v>0.65257440707669201</v>
      </c>
      <c r="D17">
        <v>0</v>
      </c>
    </row>
    <row r="18" spans="1:4" x14ac:dyDescent="0.3">
      <c r="A18" s="2" t="s">
        <v>51</v>
      </c>
      <c r="B18" s="4">
        <v>2.2724420491968549</v>
      </c>
      <c r="C18" s="4">
        <v>0.80297521895503676</v>
      </c>
      <c r="D18">
        <v>0</v>
      </c>
    </row>
    <row r="19" spans="1:4" x14ac:dyDescent="0.3">
      <c r="A19" s="2" t="s">
        <v>53</v>
      </c>
      <c r="B19" s="4">
        <v>0.28681387825822713</v>
      </c>
      <c r="C19" s="4">
        <v>0.76355403758414564</v>
      </c>
      <c r="D19" s="9">
        <v>9.6117814527859752E-2</v>
      </c>
    </row>
    <row r="20" spans="1:4" x14ac:dyDescent="0.3">
      <c r="A20" s="2" t="s">
        <v>55</v>
      </c>
      <c r="B20" s="4">
        <v>3.1436707815286513E-2</v>
      </c>
      <c r="C20" s="4">
        <v>3.3644885541059737</v>
      </c>
      <c r="D20" s="9">
        <v>0.15870517481706503</v>
      </c>
    </row>
    <row r="21" spans="1:4" x14ac:dyDescent="0.3">
      <c r="A21" s="2" t="s">
        <v>87</v>
      </c>
      <c r="B21" s="2">
        <v>0.98899999999999999</v>
      </c>
      <c r="C21" s="2">
        <v>0.98899999999999999</v>
      </c>
      <c r="D21">
        <v>0.995</v>
      </c>
    </row>
    <row r="22" spans="1:4" x14ac:dyDescent="0.3">
      <c r="A22" s="2"/>
      <c r="B22" s="2"/>
      <c r="C22" s="2"/>
    </row>
    <row r="23" spans="1:4" x14ac:dyDescent="0.3">
      <c r="A23" s="2"/>
      <c r="B23" s="4"/>
      <c r="C23" s="4"/>
    </row>
    <row r="24" spans="1:4" x14ac:dyDescent="0.3">
      <c r="A24" s="2"/>
      <c r="B24" s="4"/>
      <c r="C24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7" sqref="B7"/>
    </sheetView>
  </sheetViews>
  <sheetFormatPr defaultColWidth="11" defaultRowHeight="15.6" x14ac:dyDescent="0.3"/>
  <cols>
    <col min="1" max="1" width="45.3984375" bestFit="1" customWidth="1"/>
    <col min="2" max="14" width="12.09765625" style="14" bestFit="1" customWidth="1"/>
  </cols>
  <sheetData>
    <row r="1" spans="1:14" x14ac:dyDescent="0.3">
      <c r="A1" s="1" t="s">
        <v>0</v>
      </c>
      <c r="N1" s="15"/>
    </row>
    <row r="2" spans="1:14" x14ac:dyDescent="0.3">
      <c r="A2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16</v>
      </c>
      <c r="B4" s="17">
        <v>0.18690663375962521</v>
      </c>
      <c r="C4" s="17">
        <v>3.1744329223025645</v>
      </c>
      <c r="D4" s="17">
        <v>7.7364712010280607</v>
      </c>
      <c r="E4" s="17">
        <v>4.5897399225678788</v>
      </c>
      <c r="F4" s="17">
        <v>18.602064617283641</v>
      </c>
      <c r="G4" s="17">
        <v>14.064981587226789</v>
      </c>
      <c r="H4" s="17">
        <v>20.969759326525377</v>
      </c>
      <c r="I4" s="17">
        <v>15.398456786065111</v>
      </c>
      <c r="J4" s="17">
        <v>15.646278886048931</v>
      </c>
      <c r="K4" s="17">
        <v>6.7048479184357603</v>
      </c>
      <c r="L4" s="17">
        <v>0.6570792983489645</v>
      </c>
      <c r="M4" s="17">
        <v>6.2389507303529754E-2</v>
      </c>
      <c r="N4" s="18">
        <v>107.79340860689624</v>
      </c>
    </row>
    <row r="6" spans="1:14" x14ac:dyDescent="0.3">
      <c r="A6" t="s">
        <v>89</v>
      </c>
      <c r="B6" s="21">
        <f>SUM(D4/2)+E4+F4+G4+H4+I4+J4</f>
        <v>93.139516726231761</v>
      </c>
    </row>
    <row r="7" spans="1:14" x14ac:dyDescent="0.3">
      <c r="A7" t="s">
        <v>96</v>
      </c>
      <c r="B7" s="21">
        <f>SUM(K4+L4)</f>
        <v>7.3619272167847249</v>
      </c>
      <c r="F7" s="19"/>
    </row>
    <row r="8" spans="1:14" x14ac:dyDescent="0.3">
      <c r="A8" t="s">
        <v>97</v>
      </c>
      <c r="B8" s="21">
        <f>SUM(D4/2)+B4+C4+M4</f>
        <v>7.2919646638797495</v>
      </c>
      <c r="F8" s="19"/>
    </row>
    <row r="9" spans="1:14" x14ac:dyDescent="0.3">
      <c r="A9" t="s">
        <v>90</v>
      </c>
      <c r="B9" s="21">
        <f>SUM(B6:B8)</f>
        <v>107.79340860689624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13" sqref="B13"/>
    </sheetView>
  </sheetViews>
  <sheetFormatPr defaultColWidth="11" defaultRowHeight="15.6" x14ac:dyDescent="0.3"/>
  <cols>
    <col min="1" max="1" width="45.3984375" bestFit="1" customWidth="1"/>
    <col min="2" max="14" width="12.09765625" style="14" bestFit="1" customWidth="1"/>
  </cols>
  <sheetData>
    <row r="1" spans="1:14" x14ac:dyDescent="0.3">
      <c r="A1" s="1" t="s">
        <v>0</v>
      </c>
      <c r="N1" s="15"/>
    </row>
    <row r="2" spans="1:14" x14ac:dyDescent="0.3">
      <c r="A2" t="s">
        <v>1</v>
      </c>
      <c r="B2" s="16" t="s">
        <v>2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16</v>
      </c>
      <c r="B4" s="17">
        <v>0.17740954024208747</v>
      </c>
      <c r="C4" s="17">
        <v>3.0162972438859299</v>
      </c>
      <c r="D4" s="17">
        <v>7.3526705948580915</v>
      </c>
      <c r="E4" s="17">
        <v>4.3663749736157396</v>
      </c>
      <c r="F4" s="17">
        <v>17.699959144182206</v>
      </c>
      <c r="G4" s="17">
        <v>13.400684952903884</v>
      </c>
      <c r="H4" s="17">
        <v>19.98019066691058</v>
      </c>
      <c r="I4" s="17">
        <v>14.667775772436286</v>
      </c>
      <c r="J4" s="17">
        <v>14.884009878061702</v>
      </c>
      <c r="K4" s="17">
        <v>6.3699011411379587</v>
      </c>
      <c r="L4" s="17">
        <v>0.62400538325649813</v>
      </c>
      <c r="M4" s="17">
        <v>5.9266547906641848E-2</v>
      </c>
      <c r="N4" s="18">
        <v>102.59854583939762</v>
      </c>
    </row>
    <row r="6" spans="1:14" x14ac:dyDescent="0.3">
      <c r="A6" t="s">
        <v>89</v>
      </c>
      <c r="B6" s="21">
        <f>SUM(D4/2)+E4+F4+G4+H4+I4+J4</f>
        <v>88.67533068553945</v>
      </c>
    </row>
    <row r="7" spans="1:14" x14ac:dyDescent="0.3">
      <c r="A7" t="s">
        <v>96</v>
      </c>
      <c r="B7" s="21">
        <f>SUM(K4+L4)</f>
        <v>6.9939065243944567</v>
      </c>
    </row>
    <row r="8" spans="1:14" x14ac:dyDescent="0.3">
      <c r="A8" t="s">
        <v>97</v>
      </c>
      <c r="B8" s="21">
        <f>SUM(D4/2)+B4+C4+M4</f>
        <v>6.929308629463705</v>
      </c>
    </row>
    <row r="9" spans="1:14" x14ac:dyDescent="0.3">
      <c r="A9" t="s">
        <v>90</v>
      </c>
      <c r="B9" s="21">
        <f>SUM(B6:B8)</f>
        <v>102.59854583939762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9" sqref="B9"/>
    </sheetView>
  </sheetViews>
  <sheetFormatPr defaultColWidth="11" defaultRowHeight="15.6" x14ac:dyDescent="0.3"/>
  <cols>
    <col min="1" max="1" width="45.3984375" bestFit="1" customWidth="1"/>
    <col min="2" max="14" width="12.09765625" bestFit="1" customWidth="1"/>
  </cols>
  <sheetData>
    <row r="1" spans="1:14" x14ac:dyDescent="0.3">
      <c r="A1" s="1" t="s">
        <v>0</v>
      </c>
      <c r="N1" s="2"/>
    </row>
    <row r="2" spans="1:14" x14ac:dyDescent="0.3">
      <c r="A2" t="s">
        <v>1</v>
      </c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16</v>
      </c>
      <c r="B4" s="17">
        <v>0.45096629922984421</v>
      </c>
      <c r="C4" s="17">
        <v>0.130836898441725</v>
      </c>
      <c r="D4" s="17">
        <v>0.70873374222303198</v>
      </c>
      <c r="E4" s="17">
        <v>0.85256019130574245</v>
      </c>
      <c r="F4" s="17">
        <v>2.6634441097298014</v>
      </c>
      <c r="G4" s="17">
        <v>0.97691324725181539</v>
      </c>
      <c r="H4" s="17">
        <v>3.9579344454535166</v>
      </c>
      <c r="I4" s="17">
        <v>0.67088167401784038</v>
      </c>
      <c r="J4" s="17">
        <v>2.401236730861779</v>
      </c>
      <c r="K4" s="17">
        <v>2.8382794461216205</v>
      </c>
      <c r="L4" s="17">
        <v>2.3266487587626541</v>
      </c>
      <c r="M4" s="17">
        <v>9.694656452831893</v>
      </c>
      <c r="N4" s="18">
        <v>27.673091996231264</v>
      </c>
    </row>
    <row r="6" spans="1:14" x14ac:dyDescent="0.3">
      <c r="A6" t="s">
        <v>91</v>
      </c>
      <c r="B6" s="21">
        <f>SUM(E4/2)+F4+G4+H4+I4</f>
        <v>8.6954535721058459</v>
      </c>
    </row>
    <row r="7" spans="1:14" x14ac:dyDescent="0.3">
      <c r="A7" t="s">
        <v>92</v>
      </c>
      <c r="B7" s="21">
        <f>SUM(J4:M4)</f>
        <v>17.260821388577945</v>
      </c>
    </row>
    <row r="8" spans="1:14" x14ac:dyDescent="0.3">
      <c r="A8" t="s">
        <v>93</v>
      </c>
      <c r="B8" s="21">
        <f>SUM(E4/2)+B4+C4+D4</f>
        <v>1.7168170355474723</v>
      </c>
    </row>
    <row r="9" spans="1:14" x14ac:dyDescent="0.3">
      <c r="A9" t="s">
        <v>90</v>
      </c>
      <c r="B9" s="21">
        <f>SUM(B6:B8)</f>
        <v>27.673091996231264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B9" sqref="B9"/>
    </sheetView>
  </sheetViews>
  <sheetFormatPr defaultColWidth="11" defaultRowHeight="15.6" x14ac:dyDescent="0.3"/>
  <cols>
    <col min="1" max="1" width="45.3984375" bestFit="1" customWidth="1"/>
    <col min="2" max="14" width="12.09765625" bestFit="1" customWidth="1"/>
  </cols>
  <sheetData>
    <row r="1" spans="1:14" x14ac:dyDescent="0.3">
      <c r="A1" s="1" t="s">
        <v>0</v>
      </c>
      <c r="N1" s="2"/>
    </row>
    <row r="2" spans="1:14" x14ac:dyDescent="0.3">
      <c r="A2" t="s">
        <v>1</v>
      </c>
      <c r="B2" s="3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16</v>
      </c>
      <c r="B4" s="17">
        <v>0.43822536130218848</v>
      </c>
      <c r="C4" s="17">
        <v>0.12723310688420256</v>
      </c>
      <c r="D4" s="17">
        <v>0.68931593394548274</v>
      </c>
      <c r="E4" s="17">
        <v>0.82974559030674178</v>
      </c>
      <c r="F4" s="17">
        <v>2.5924649970709015</v>
      </c>
      <c r="G4" s="17">
        <v>0.95168088776248361</v>
      </c>
      <c r="H4" s="17">
        <v>3.8558026052848691</v>
      </c>
      <c r="I4" s="17">
        <v>0.6534631219929431</v>
      </c>
      <c r="J4" s="17">
        <v>2.3368972591557711</v>
      </c>
      <c r="K4" s="17">
        <v>2.7598241195582456</v>
      </c>
      <c r="L4" s="17">
        <v>2.2617032633382514</v>
      </c>
      <c r="M4" s="17">
        <v>9.4259711397573458</v>
      </c>
      <c r="N4" s="18">
        <v>26.922327386359427</v>
      </c>
    </row>
    <row r="6" spans="1:14" x14ac:dyDescent="0.3">
      <c r="A6" t="s">
        <v>91</v>
      </c>
      <c r="B6" s="21">
        <f>SUM(E4/2)+F4+G4+H4+I4</f>
        <v>8.4682844072645675</v>
      </c>
    </row>
    <row r="7" spans="1:14" x14ac:dyDescent="0.3">
      <c r="A7" t="s">
        <v>92</v>
      </c>
      <c r="B7" s="21">
        <f>SUM(J4:M4)</f>
        <v>16.784395781809614</v>
      </c>
    </row>
    <row r="8" spans="1:14" x14ac:dyDescent="0.3">
      <c r="A8" t="s">
        <v>93</v>
      </c>
      <c r="B8" s="21">
        <f>SUM(E4/2)+B4+C4+D4</f>
        <v>1.6696471972852445</v>
      </c>
    </row>
    <row r="9" spans="1:14" x14ac:dyDescent="0.3">
      <c r="A9" t="s">
        <v>90</v>
      </c>
      <c r="B9" s="21">
        <f>SUM(B6:B8)</f>
        <v>26.922327386359427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B8" sqref="B8"/>
    </sheetView>
  </sheetViews>
  <sheetFormatPr defaultColWidth="11" defaultRowHeight="15.6" x14ac:dyDescent="0.3"/>
  <cols>
    <col min="1" max="1" width="45.3984375" bestFit="1" customWidth="1"/>
    <col min="2" max="14" width="12.09765625" bestFit="1" customWidth="1"/>
  </cols>
  <sheetData>
    <row r="1" spans="1:14" x14ac:dyDescent="0.3">
      <c r="A1" s="1" t="s">
        <v>0</v>
      </c>
      <c r="N1" s="2"/>
    </row>
    <row r="2" spans="1:14" x14ac:dyDescent="0.3">
      <c r="A2" t="s">
        <v>1</v>
      </c>
      <c r="B2" s="3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88</v>
      </c>
      <c r="B4" s="17">
        <v>1.2249426598535882</v>
      </c>
      <c r="C4" s="17">
        <v>0.33153564153213622</v>
      </c>
      <c r="D4" s="17">
        <v>0.76083989298236732</v>
      </c>
      <c r="E4" s="17">
        <v>0.28891054147509637</v>
      </c>
      <c r="F4" s="17">
        <v>0.62447501796983429</v>
      </c>
      <c r="G4" s="17">
        <v>0.60555413615966724</v>
      </c>
      <c r="H4" s="17">
        <v>0.30130799322361518</v>
      </c>
      <c r="I4" s="17">
        <v>0</v>
      </c>
      <c r="J4" s="17">
        <v>0</v>
      </c>
      <c r="K4" s="17">
        <v>0</v>
      </c>
      <c r="L4" s="17">
        <v>0.5037680178628352</v>
      </c>
      <c r="M4" s="17">
        <v>0.78549725809179005</v>
      </c>
      <c r="N4" s="18">
        <v>5.4268311591509297</v>
      </c>
    </row>
    <row r="6" spans="1:14" x14ac:dyDescent="0.3">
      <c r="A6" t="s">
        <v>94</v>
      </c>
      <c r="B6" s="21">
        <f>SUM(E4:I4)</f>
        <v>1.8202476888282131</v>
      </c>
      <c r="N6" s="20"/>
    </row>
    <row r="7" spans="1:14" x14ac:dyDescent="0.3">
      <c r="A7" t="s">
        <v>95</v>
      </c>
      <c r="B7" s="21">
        <f>SUM(B4+C4+D4+J4+K4+L4+M4)</f>
        <v>3.6065834703227169</v>
      </c>
    </row>
    <row r="8" spans="1:14" x14ac:dyDescent="0.3">
      <c r="A8" t="s">
        <v>90</v>
      </c>
      <c r="B8" s="21">
        <f>SUM(B6:B7)</f>
        <v>5.4268311591509297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G10" sqref="G10"/>
    </sheetView>
  </sheetViews>
  <sheetFormatPr defaultColWidth="11" defaultRowHeight="15.6" x14ac:dyDescent="0.3"/>
  <cols>
    <col min="1" max="1" width="45.3984375" bestFit="1" customWidth="1"/>
    <col min="2" max="14" width="12.09765625" bestFit="1" customWidth="1"/>
  </cols>
  <sheetData>
    <row r="1" spans="1:14" x14ac:dyDescent="0.3">
      <c r="A1" s="1" t="s">
        <v>0</v>
      </c>
      <c r="N1" s="2"/>
    </row>
    <row r="2" spans="1:14" x14ac:dyDescent="0.3">
      <c r="A2" t="s">
        <v>1</v>
      </c>
      <c r="B2" s="3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</row>
    <row r="3" spans="1:14" x14ac:dyDescent="0.3">
      <c r="A3" s="2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  <c r="M3" s="15" t="s">
        <v>15</v>
      </c>
      <c r="N3" s="15"/>
    </row>
    <row r="4" spans="1:14" x14ac:dyDescent="0.3">
      <c r="A4" t="s">
        <v>88</v>
      </c>
      <c r="B4" s="17">
        <v>1.2261545673669574</v>
      </c>
      <c r="C4" s="17">
        <v>0.33217578121687924</v>
      </c>
      <c r="D4" s="17">
        <v>0.76245457277764672</v>
      </c>
      <c r="E4" s="17">
        <v>0.28977504749073335</v>
      </c>
      <c r="F4" s="17">
        <v>0.62644176978708355</v>
      </c>
      <c r="G4" s="17">
        <v>0.60815320405978135</v>
      </c>
      <c r="H4" s="17">
        <v>0.30261209617623736</v>
      </c>
      <c r="I4" s="17">
        <v>0</v>
      </c>
      <c r="J4" s="17">
        <v>0</v>
      </c>
      <c r="K4" s="17">
        <v>0</v>
      </c>
      <c r="L4" s="17">
        <v>0.50449741025784633</v>
      </c>
      <c r="M4" s="17">
        <v>0.78683851380507741</v>
      </c>
      <c r="N4" s="18">
        <v>5.4391029629382421</v>
      </c>
    </row>
    <row r="6" spans="1:14" x14ac:dyDescent="0.3">
      <c r="A6" t="s">
        <v>94</v>
      </c>
      <c r="B6" s="21">
        <f>SUM(E4:I4)</f>
        <v>1.8269821175138354</v>
      </c>
    </row>
    <row r="7" spans="1:14" x14ac:dyDescent="0.3">
      <c r="A7" t="s">
        <v>95</v>
      </c>
      <c r="B7" s="21">
        <f>SUM(B4+C4+D4+J4+K4+L4+M4)</f>
        <v>3.6121208454244074</v>
      </c>
    </row>
    <row r="8" spans="1:14" x14ac:dyDescent="0.3">
      <c r="A8" t="s">
        <v>90</v>
      </c>
      <c r="B8" s="21">
        <f>SUM(B6:B7)</f>
        <v>5.439102962938243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Wind farm</vt:lpstr>
      <vt:lpstr>Birds</vt:lpstr>
      <vt:lpstr>Consented-Gannet</vt:lpstr>
      <vt:lpstr>Varied-Gannet</vt:lpstr>
      <vt:lpstr>Consented-Kittiwake</vt:lpstr>
      <vt:lpstr>Varied-Kittiwake</vt:lpstr>
      <vt:lpstr>Consented-Herring Gull</vt:lpstr>
      <vt:lpstr>Varied-Herring Gull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 .</dc:creator>
  <cp:lastModifiedBy>Walker, Ewan</cp:lastModifiedBy>
  <dcterms:created xsi:type="dcterms:W3CDTF">2017-09-21T13:17:30Z</dcterms:created>
  <dcterms:modified xsi:type="dcterms:W3CDTF">2018-12-23T11:51:00Z</dcterms:modified>
</cp:coreProperties>
</file>